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I13" i="1"/>
  <c r="J13" i="1"/>
  <c r="N13" i="1"/>
  <c r="J14" i="1"/>
  <c r="J15" i="1"/>
  <c r="I16" i="1"/>
  <c r="J16" i="1"/>
  <c r="N16" i="1"/>
  <c r="I17" i="1"/>
  <c r="J17" i="1"/>
  <c r="I18" i="1"/>
  <c r="J18" i="1"/>
  <c r="I19" i="1"/>
  <c r="J19" i="1"/>
  <c r="N19" i="1"/>
  <c r="I20" i="1"/>
  <c r="J20" i="1"/>
  <c r="N20" i="1"/>
  <c r="I21" i="1"/>
  <c r="J21" i="1"/>
  <c r="N21" i="1"/>
  <c r="I26" i="1"/>
  <c r="J26" i="1"/>
  <c r="N26" i="1"/>
  <c r="I27" i="1"/>
  <c r="J27" i="1"/>
  <c r="N27" i="1"/>
  <c r="I28" i="1"/>
  <c r="J28" i="1"/>
  <c r="N28" i="1"/>
  <c r="I29" i="1"/>
  <c r="J29" i="1"/>
  <c r="N29" i="1"/>
  <c r="I30" i="1"/>
  <c r="J30" i="1"/>
  <c r="N30" i="1"/>
  <c r="I31" i="1"/>
  <c r="N31" i="1"/>
  <c r="I32" i="1"/>
  <c r="J32" i="1"/>
  <c r="N32" i="1"/>
  <c r="I33" i="1"/>
  <c r="N33" i="1"/>
  <c r="I34" i="1"/>
  <c r="J34" i="1"/>
  <c r="N34" i="1"/>
  <c r="I35" i="1"/>
  <c r="J35" i="1"/>
  <c r="N35" i="1"/>
  <c r="I36" i="1"/>
  <c r="J36" i="1"/>
  <c r="N36" i="1"/>
  <c r="I37" i="1"/>
  <c r="J37" i="1"/>
  <c r="N37" i="1"/>
  <c r="I38" i="1"/>
  <c r="J38" i="1"/>
  <c r="N38" i="1"/>
  <c r="I39" i="1"/>
  <c r="J39" i="1"/>
  <c r="N39" i="1"/>
  <c r="I40" i="1"/>
  <c r="J40" i="1"/>
  <c r="N40" i="1"/>
  <c r="I41" i="1"/>
  <c r="J41" i="1"/>
  <c r="N41" i="1"/>
  <c r="I42" i="1"/>
  <c r="J42" i="1"/>
  <c r="N42" i="1"/>
  <c r="I43" i="1"/>
  <c r="J43" i="1"/>
  <c r="I48" i="1"/>
  <c r="J48" i="1"/>
  <c r="I54" i="1"/>
  <c r="J54" i="1"/>
  <c r="I55" i="1"/>
  <c r="J55" i="1"/>
  <c r="I56" i="1"/>
  <c r="J56" i="1"/>
</calcChain>
</file>

<file path=xl/sharedStrings.xml><?xml version="1.0" encoding="utf-8"?>
<sst xmlns="http://schemas.openxmlformats.org/spreadsheetml/2006/main" count="209" uniqueCount="109">
  <si>
    <t>ОТЧЕТ ОБ ИСПОЛНЕНИИ БЮДЖЕТА</t>
  </si>
  <si>
    <t>КОДЫ</t>
  </si>
  <si>
    <t xml:space="preserve">Форма по ОКУД </t>
  </si>
  <si>
    <t>0503117</t>
  </si>
  <si>
    <t>на 1 января 2020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</si>
  <si>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</si>
  <si>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</si>
  <si>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</si>
  <si>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</si>
  <si>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</si>
  <si>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</si>
  <si>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</si>
  <si>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</si>
  <si>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</si>
  <si>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</si>
  <si>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</si>
  <si>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</si>
  <si>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</si>
  <si>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</si>
  <si>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</si>
  <si>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</si>
  <si>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</si>
  <si>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</si>
  <si>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</si>
  <si>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</si>
  <si>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</si>
  <si>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</si>
  <si>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</si>
  <si>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</si>
  <si>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</si>
  <si>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</si>
  <si>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</si>
  <si>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</si>
  <si>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</si>
  <si>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</si>
  <si>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</si>
  <si>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</si>
  <si>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</si>
  <si>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</si>
  <si>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</si>
  <si>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</si>
  <si>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</si>
  <si>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</si>
  <si>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</si>
  <si>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</si>
  <si>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</si>
  <si>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</si>
  <si>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</si>
  <si>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</si>
  <si>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</si>
  <si>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</si>
  <si>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</si>
  <si>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</si>
  <si>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570 20215001 10 0000 150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</si>
  <si>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</si>
  <si>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570 20235118 10 0000 150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</si>
  <si>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</si>
  <si>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570 20245160 10 0000 150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</si>
  <si>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</si>
  <si>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</si>
  <si>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</si>
  <si>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</si>
  <si>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</si>
  <si>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</si>
  <si>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</si>
  <si>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570 0104 0020004000 129</t>
  </si>
  <si>
    <t>Закупка товаров, работ, услуг в сфере информационно-коммуникационных технологий</t>
  </si>
  <si>
    <t>570 0104 0020004000 242</t>
  </si>
  <si>
    <t>Прочая закупка товаров, работ и услуг</t>
  </si>
  <si>
    <t>570 0104 0020004000 244</t>
  </si>
  <si>
    <t>Уплата иных платежей</t>
  </si>
  <si>
    <t>570 0104 0020004000 853</t>
  </si>
  <si>
    <t>Уплата налога на имущество организаций и земельного налога</t>
  </si>
  <si>
    <t>570 0104 0020020910 851</t>
  </si>
  <si>
    <t>Резервные средства</t>
  </si>
  <si>
    <t>570 0111 0700005020 870</t>
  </si>
  <si>
    <t>570 0113 0960004000 242</t>
  </si>
  <si>
    <t>570 0203 0010036000 121</t>
  </si>
  <si>
    <t>Иные выплаты персоналу государственных (муниципальных) органов, за исключением фонда оплаты труда</t>
  </si>
  <si>
    <t>570 0203 0010036000 122</t>
  </si>
  <si>
    <t>570 0203 0010036000 129</t>
  </si>
  <si>
    <t>570 0203 0010036000 242</t>
  </si>
  <si>
    <t>570 0203 0010036000 244</t>
  </si>
  <si>
    <t>570 0503 6000001000 244</t>
  </si>
  <si>
    <t>570 0503 6000005000 244</t>
  </si>
  <si>
    <t>Субвенции</t>
  </si>
  <si>
    <t>570 0801 5170008000 530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</si>
  <si>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</si>
  <si>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</si>
  <si>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</si>
  <si>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</si>
  <si>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</si>
  <si>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</si>
  <si>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</si>
  <si>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</si>
  <si>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</si>
  <si>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</si>
  <si>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</si>
  <si>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</si>
  <si>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</si>
  <si>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</si>
  <si>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</si>
  <si>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</si>
  <si>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</si>
  <si>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</si>
  <si>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</si>
  <si>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</si>
  <si>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16 марта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</si>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</sst>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0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4.1" customHeight="1" x14ac:dyDescent="0.2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4.1" customHeight="1" x14ac:dyDescent="0.2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8" t="s">
        <v>5</v>
      </c>
      <c r="N3" s="28"/>
      <c r="O3" s="4">
        <v>43831</v>
      </c>
    </row>
    <row r="4" spans="1:15" s="1" customFormat="1" ht="14.1" customHeight="1" x14ac:dyDescent="0.2">
      <c r="A4" s="33" t="s">
        <v>6</v>
      </c>
      <c r="B4" s="33"/>
      <c r="C4" s="33"/>
      <c r="D4" s="63" t="s">
        <v>7</v>
      </c>
      <c r="E4" s="63"/>
      <c r="F4" s="63"/>
      <c r="G4" s="63"/>
      <c r="H4" s="63"/>
      <c r="I4" s="63"/>
      <c r="J4" s="63"/>
      <c r="K4" s="63"/>
      <c r="L4" s="28" t="s">
        <v>8</v>
      </c>
      <c r="M4" s="28"/>
      <c r="N4" s="28"/>
      <c r="O4" s="6" t="s">
        <v>10</v>
      </c>
    </row>
    <row r="5" spans="1:15" s="1" customFormat="1" ht="14.1" customHeight="1" x14ac:dyDescent="0.2">
      <c r="A5" s="33"/>
      <c r="B5" s="33"/>
      <c r="C5" s="33"/>
      <c r="D5" s="63"/>
      <c r="E5" s="63"/>
      <c r="F5" s="63"/>
      <c r="G5" s="63"/>
      <c r="H5" s="63"/>
      <c r="I5" s="63"/>
      <c r="J5" s="63"/>
      <c r="K5" s="63"/>
      <c r="L5" s="28" t="s">
        <v>9</v>
      </c>
      <c r="M5" s="28"/>
      <c r="N5" s="28"/>
      <c r="O5" s="6" t="s">
        <v>11</v>
      </c>
    </row>
    <row r="6" spans="1:15" s="1" customFormat="1" ht="14.1" customHeight="1" x14ac:dyDescent="0.2">
      <c r="A6" s="33" t="s">
        <v>12</v>
      </c>
      <c r="B6" s="33"/>
      <c r="C6" s="33"/>
      <c r="D6" s="33"/>
      <c r="E6" s="63" t="s">
        <v>13</v>
      </c>
      <c r="F6" s="63"/>
      <c r="G6" s="63"/>
      <c r="H6" s="63"/>
      <c r="I6" s="63"/>
      <c r="J6" s="63"/>
      <c r="K6" s="63"/>
      <c r="L6" s="28" t="s">
        <v>14</v>
      </c>
      <c r="M6" s="28"/>
      <c r="N6" s="28"/>
      <c r="O6" s="6" t="s">
        <v>15</v>
      </c>
    </row>
    <row r="7" spans="1:15" s="1" customFormat="1" ht="14.1" customHeight="1" x14ac:dyDescent="0.2">
      <c r="A7" s="5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18</v>
      </c>
    </row>
    <row r="8" spans="1:15" s="1" customFormat="1" ht="14.1" customHeight="1" x14ac:dyDescent="0.2">
      <c r="A8" s="33" t="s">
        <v>19</v>
      </c>
      <c r="B8" s="33"/>
      <c r="C8" s="33" t="s">
        <v>20</v>
      </c>
      <c r="D8" s="33"/>
      <c r="E8" s="33"/>
      <c r="F8" s="33"/>
      <c r="G8" s="33"/>
      <c r="H8" s="33"/>
      <c r="I8" s="33"/>
      <c r="J8" s="33"/>
      <c r="K8" s="28" t="s">
        <v>21</v>
      </c>
      <c r="L8" s="28"/>
      <c r="M8" s="28"/>
      <c r="N8" s="28"/>
      <c r="O8" s="7" t="s">
        <v>22</v>
      </c>
    </row>
    <row r="9" spans="1:15" s="1" customFormat="1" ht="14.1" customHeight="1" x14ac:dyDescent="0.2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" customFormat="1" ht="35.1" customHeight="1" x14ac:dyDescent="0.2">
      <c r="A10" s="47" t="s">
        <v>24</v>
      </c>
      <c r="B10" s="47"/>
      <c r="C10" s="47"/>
      <c r="D10" s="47"/>
      <c r="E10" s="47"/>
      <c r="F10" s="47"/>
      <c r="G10" s="8" t="s">
        <v>25</v>
      </c>
      <c r="H10" s="8" t="s">
        <v>26</v>
      </c>
      <c r="I10" s="9" t="s">
        <v>27</v>
      </c>
      <c r="J10" s="48" t="s">
        <v>28</v>
      </c>
      <c r="K10" s="48"/>
      <c r="L10" s="48"/>
      <c r="M10" s="48"/>
      <c r="N10" s="49" t="s">
        <v>29</v>
      </c>
      <c r="O10" s="49"/>
    </row>
    <row r="11" spans="1:15" s="1" customFormat="1" ht="12.95" customHeight="1" x14ac:dyDescent="0.2">
      <c r="A11" s="50" t="s">
        <v>30</v>
      </c>
      <c r="B11" s="50"/>
      <c r="C11" s="50"/>
      <c r="D11" s="50"/>
      <c r="E11" s="50"/>
      <c r="F11" s="50"/>
      <c r="G11" s="10" t="s">
        <v>31</v>
      </c>
      <c r="H11" s="10" t="s">
        <v>32</v>
      </c>
      <c r="I11" s="11" t="s">
        <v>33</v>
      </c>
      <c r="J11" s="51" t="s">
        <v>34</v>
      </c>
      <c r="K11" s="51"/>
      <c r="L11" s="51"/>
      <c r="M11" s="51"/>
      <c r="N11" s="52" t="s">
        <v>35</v>
      </c>
      <c r="O11" s="52"/>
    </row>
    <row r="12" spans="1:15" s="1" customFormat="1" ht="14.1" customHeight="1" x14ac:dyDescent="0.2">
      <c r="A12" s="41" t="s">
        <v>36</v>
      </c>
      <c r="B12" s="41"/>
      <c r="C12" s="41"/>
      <c r="D12" s="41"/>
      <c r="E12" s="41"/>
      <c r="F12" s="41"/>
      <c r="G12" s="12" t="s">
        <v>37</v>
      </c>
      <c r="H12" s="12" t="s">
        <v>38</v>
      </c>
      <c r="I12" s="13">
        <f>7296935</f>
        <v>7296935</v>
      </c>
      <c r="J12" s="42">
        <f>7310822.15</f>
        <v>7310822.1500000004</v>
      </c>
      <c r="K12" s="42"/>
      <c r="L12" s="42"/>
      <c r="M12" s="42"/>
      <c r="N12" s="62" t="s">
        <v>39</v>
      </c>
      <c r="O12" s="62"/>
    </row>
    <row r="13" spans="1:15" s="1" customFormat="1" ht="45" customHeight="1" x14ac:dyDescent="0.2">
      <c r="A13" s="38" t="s">
        <v>40</v>
      </c>
      <c r="B13" s="38"/>
      <c r="C13" s="38"/>
      <c r="D13" s="38"/>
      <c r="E13" s="38"/>
      <c r="F13" s="38"/>
      <c r="G13" s="14" t="s">
        <v>37</v>
      </c>
      <c r="H13" s="14" t="s">
        <v>41</v>
      </c>
      <c r="I13" s="15">
        <f>40000</f>
        <v>40000</v>
      </c>
      <c r="J13" s="59">
        <f>38109.97</f>
        <v>38109.97</v>
      </c>
      <c r="K13" s="59"/>
      <c r="L13" s="59"/>
      <c r="M13" s="59"/>
      <c r="N13" s="60">
        <f>1890.03</f>
        <v>1890.03</v>
      </c>
      <c r="O13" s="60"/>
    </row>
    <row r="14" spans="1:15" s="1" customFormat="1" ht="24" customHeight="1" x14ac:dyDescent="0.2">
      <c r="A14" s="38" t="s">
        <v>42</v>
      </c>
      <c r="B14" s="38"/>
      <c r="C14" s="38"/>
      <c r="D14" s="38"/>
      <c r="E14" s="38"/>
      <c r="F14" s="38"/>
      <c r="G14" s="14" t="s">
        <v>37</v>
      </c>
      <c r="H14" s="14" t="s">
        <v>43</v>
      </c>
      <c r="I14" s="16" t="s">
        <v>39</v>
      </c>
      <c r="J14" s="59">
        <f>449.8</f>
        <v>449.8</v>
      </c>
      <c r="K14" s="59"/>
      <c r="L14" s="59"/>
      <c r="M14" s="59"/>
      <c r="N14" s="61" t="s">
        <v>39</v>
      </c>
      <c r="O14" s="61"/>
    </row>
    <row r="15" spans="1:15" s="1" customFormat="1" ht="14.1" customHeight="1" x14ac:dyDescent="0.2">
      <c r="A15" s="38" t="s">
        <v>44</v>
      </c>
      <c r="B15" s="38"/>
      <c r="C15" s="38"/>
      <c r="D15" s="38"/>
      <c r="E15" s="38"/>
      <c r="F15" s="38"/>
      <c r="G15" s="14" t="s">
        <v>37</v>
      </c>
      <c r="H15" s="14" t="s">
        <v>45</v>
      </c>
      <c r="I15" s="16" t="s">
        <v>39</v>
      </c>
      <c r="J15" s="59">
        <f>1040.1</f>
        <v>1040.0999999999999</v>
      </c>
      <c r="K15" s="59"/>
      <c r="L15" s="59"/>
      <c r="M15" s="59"/>
      <c r="N15" s="61" t="s">
        <v>39</v>
      </c>
      <c r="O15" s="61"/>
    </row>
    <row r="16" spans="1:15" s="1" customFormat="1" ht="24" customHeight="1" x14ac:dyDescent="0.2">
      <c r="A16" s="38" t="s">
        <v>46</v>
      </c>
      <c r="B16" s="38"/>
      <c r="C16" s="38"/>
      <c r="D16" s="38"/>
      <c r="E16" s="38"/>
      <c r="F16" s="38"/>
      <c r="G16" s="14" t="s">
        <v>37</v>
      </c>
      <c r="H16" s="14" t="s">
        <v>47</v>
      </c>
      <c r="I16" s="15">
        <f>21000</f>
        <v>21000</v>
      </c>
      <c r="J16" s="59">
        <f>18911.16</f>
        <v>18911.16</v>
      </c>
      <c r="K16" s="59"/>
      <c r="L16" s="59"/>
      <c r="M16" s="59"/>
      <c r="N16" s="60">
        <f>2088.84</f>
        <v>2088.84</v>
      </c>
      <c r="O16" s="60"/>
    </row>
    <row r="17" spans="1:15" s="1" customFormat="1" ht="24" customHeight="1" x14ac:dyDescent="0.2">
      <c r="A17" s="38" t="s">
        <v>48</v>
      </c>
      <c r="B17" s="38"/>
      <c r="C17" s="38"/>
      <c r="D17" s="38"/>
      <c r="E17" s="38"/>
      <c r="F17" s="38"/>
      <c r="G17" s="14" t="s">
        <v>37</v>
      </c>
      <c r="H17" s="14" t="s">
        <v>49</v>
      </c>
      <c r="I17" s="15">
        <f>6000</f>
        <v>6000</v>
      </c>
      <c r="J17" s="59">
        <f>8194.26</f>
        <v>8194.26</v>
      </c>
      <c r="K17" s="59"/>
      <c r="L17" s="59"/>
      <c r="M17" s="59"/>
      <c r="N17" s="61" t="s">
        <v>39</v>
      </c>
      <c r="O17" s="61"/>
    </row>
    <row r="18" spans="1:15" s="1" customFormat="1" ht="24" customHeight="1" x14ac:dyDescent="0.2">
      <c r="A18" s="38" t="s">
        <v>50</v>
      </c>
      <c r="B18" s="38"/>
      <c r="C18" s="38"/>
      <c r="D18" s="38"/>
      <c r="E18" s="38"/>
      <c r="F18" s="38"/>
      <c r="G18" s="14" t="s">
        <v>37</v>
      </c>
      <c r="H18" s="14" t="s">
        <v>51</v>
      </c>
      <c r="I18" s="15">
        <f>54500</f>
        <v>54500</v>
      </c>
      <c r="J18" s="59">
        <f>68681.86</f>
        <v>68681.86</v>
      </c>
      <c r="K18" s="59"/>
      <c r="L18" s="59"/>
      <c r="M18" s="59"/>
      <c r="N18" s="61" t="s">
        <v>39</v>
      </c>
      <c r="O18" s="61"/>
    </row>
    <row r="19" spans="1:15" s="1" customFormat="1" ht="24" customHeight="1" x14ac:dyDescent="0.2">
      <c r="A19" s="38" t="s">
        <v>52</v>
      </c>
      <c r="B19" s="38"/>
      <c r="C19" s="38"/>
      <c r="D19" s="38"/>
      <c r="E19" s="38"/>
      <c r="F19" s="38"/>
      <c r="G19" s="14" t="s">
        <v>37</v>
      </c>
      <c r="H19" s="14" t="s">
        <v>53</v>
      </c>
      <c r="I19" s="15">
        <f>7013114</f>
        <v>7013114</v>
      </c>
      <c r="J19" s="59">
        <f>7013114</f>
        <v>7013114</v>
      </c>
      <c r="K19" s="59"/>
      <c r="L19" s="59"/>
      <c r="M19" s="59"/>
      <c r="N19" s="60">
        <f>0</f>
        <v>0</v>
      </c>
      <c r="O19" s="60"/>
    </row>
    <row r="20" spans="1:15" s="1" customFormat="1" ht="24" customHeight="1" x14ac:dyDescent="0.2">
      <c r="A20" s="38" t="s">
        <v>54</v>
      </c>
      <c r="B20" s="38"/>
      <c r="C20" s="38"/>
      <c r="D20" s="38"/>
      <c r="E20" s="38"/>
      <c r="F20" s="38"/>
      <c r="G20" s="14" t="s">
        <v>37</v>
      </c>
      <c r="H20" s="14" t="s">
        <v>55</v>
      </c>
      <c r="I20" s="15">
        <f>69441</f>
        <v>69441</v>
      </c>
      <c r="J20" s="59">
        <f>69441</f>
        <v>69441</v>
      </c>
      <c r="K20" s="59"/>
      <c r="L20" s="59"/>
      <c r="M20" s="59"/>
      <c r="N20" s="60">
        <f>0</f>
        <v>0</v>
      </c>
      <c r="O20" s="60"/>
    </row>
    <row r="21" spans="1:15" s="1" customFormat="1" ht="33.950000000000003" customHeight="1" x14ac:dyDescent="0.2">
      <c r="A21" s="38" t="s">
        <v>56</v>
      </c>
      <c r="B21" s="38"/>
      <c r="C21" s="38"/>
      <c r="D21" s="38"/>
      <c r="E21" s="38"/>
      <c r="F21" s="38"/>
      <c r="G21" s="14" t="s">
        <v>37</v>
      </c>
      <c r="H21" s="14" t="s">
        <v>57</v>
      </c>
      <c r="I21" s="15">
        <f>92880</f>
        <v>92880</v>
      </c>
      <c r="J21" s="59">
        <f>92880</f>
        <v>92880</v>
      </c>
      <c r="K21" s="59"/>
      <c r="L21" s="59"/>
      <c r="M21" s="59"/>
      <c r="N21" s="60">
        <f>0</f>
        <v>0</v>
      </c>
      <c r="O21" s="60"/>
    </row>
    <row r="22" spans="1:15" s="1" customFormat="1" ht="14.1" customHeight="1" x14ac:dyDescent="0.2">
      <c r="A22" s="58" t="s">
        <v>18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s="1" customFormat="1" ht="14.1" customHeight="1" x14ac:dyDescent="0.2">
      <c r="A23" s="46" t="s">
        <v>58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s="1" customFormat="1" ht="35.1" customHeight="1" x14ac:dyDescent="0.2">
      <c r="A24" s="47" t="s">
        <v>24</v>
      </c>
      <c r="B24" s="47"/>
      <c r="C24" s="47"/>
      <c r="D24" s="47"/>
      <c r="E24" s="47"/>
      <c r="F24" s="47"/>
      <c r="G24" s="8" t="s">
        <v>25</v>
      </c>
      <c r="H24" s="8" t="s">
        <v>59</v>
      </c>
      <c r="I24" s="9" t="s">
        <v>27</v>
      </c>
      <c r="J24" s="48" t="s">
        <v>28</v>
      </c>
      <c r="K24" s="48"/>
      <c r="L24" s="48"/>
      <c r="M24" s="48"/>
      <c r="N24" s="49" t="s">
        <v>29</v>
      </c>
      <c r="O24" s="49"/>
    </row>
    <row r="25" spans="1:15" s="1" customFormat="1" ht="14.1" customHeight="1" x14ac:dyDescent="0.2">
      <c r="A25" s="50" t="s">
        <v>30</v>
      </c>
      <c r="B25" s="50"/>
      <c r="C25" s="50"/>
      <c r="D25" s="50"/>
      <c r="E25" s="50"/>
      <c r="F25" s="50"/>
      <c r="G25" s="10" t="s">
        <v>31</v>
      </c>
      <c r="H25" s="10" t="s">
        <v>32</v>
      </c>
      <c r="I25" s="11" t="s">
        <v>33</v>
      </c>
      <c r="J25" s="51" t="s">
        <v>34</v>
      </c>
      <c r="K25" s="51"/>
      <c r="L25" s="51"/>
      <c r="M25" s="51"/>
      <c r="N25" s="52" t="s">
        <v>35</v>
      </c>
      <c r="O25" s="52"/>
    </row>
    <row r="26" spans="1:15" s="1" customFormat="1" ht="14.1" customHeight="1" x14ac:dyDescent="0.2">
      <c r="A26" s="41" t="s">
        <v>60</v>
      </c>
      <c r="B26" s="41"/>
      <c r="C26" s="41"/>
      <c r="D26" s="41"/>
      <c r="E26" s="41"/>
      <c r="F26" s="41"/>
      <c r="G26" s="12" t="s">
        <v>61</v>
      </c>
      <c r="H26" s="12" t="s">
        <v>38</v>
      </c>
      <c r="I26" s="13">
        <f>7296935</f>
        <v>7296935</v>
      </c>
      <c r="J26" s="42">
        <f>6951959.85</f>
        <v>6951959.8499999996</v>
      </c>
      <c r="K26" s="42"/>
      <c r="L26" s="42"/>
      <c r="M26" s="42"/>
      <c r="N26" s="57">
        <f>344975.15</f>
        <v>344975.15</v>
      </c>
      <c r="O26" s="57"/>
    </row>
    <row r="27" spans="1:15" s="1" customFormat="1" ht="14.1" customHeight="1" x14ac:dyDescent="0.2">
      <c r="A27" s="29" t="s">
        <v>62</v>
      </c>
      <c r="B27" s="29"/>
      <c r="C27" s="29"/>
      <c r="D27" s="29"/>
      <c r="E27" s="29"/>
      <c r="F27" s="29"/>
      <c r="G27" s="17" t="s">
        <v>61</v>
      </c>
      <c r="H27" s="17" t="s">
        <v>63</v>
      </c>
      <c r="I27" s="18">
        <f>1744967</f>
        <v>1744967</v>
      </c>
      <c r="J27" s="30">
        <f>1744967</f>
        <v>1744967</v>
      </c>
      <c r="K27" s="30"/>
      <c r="L27" s="30"/>
      <c r="M27" s="30"/>
      <c r="N27" s="53">
        <f>0</f>
        <v>0</v>
      </c>
      <c r="O27" s="53"/>
    </row>
    <row r="28" spans="1:15" s="1" customFormat="1" ht="33.950000000000003" customHeight="1" x14ac:dyDescent="0.2">
      <c r="A28" s="29" t="s">
        <v>64</v>
      </c>
      <c r="B28" s="29"/>
      <c r="C28" s="29"/>
      <c r="D28" s="29"/>
      <c r="E28" s="29"/>
      <c r="F28" s="29"/>
      <c r="G28" s="17" t="s">
        <v>61</v>
      </c>
      <c r="H28" s="17" t="s">
        <v>65</v>
      </c>
      <c r="I28" s="18">
        <f>526980</f>
        <v>526980</v>
      </c>
      <c r="J28" s="30">
        <f>526980</f>
        <v>526980</v>
      </c>
      <c r="K28" s="30"/>
      <c r="L28" s="30"/>
      <c r="M28" s="30"/>
      <c r="N28" s="53">
        <f>0</f>
        <v>0</v>
      </c>
      <c r="O28" s="53"/>
    </row>
    <row r="29" spans="1:15" s="1" customFormat="1" ht="24" customHeight="1" x14ac:dyDescent="0.2">
      <c r="A29" s="29" t="s">
        <v>66</v>
      </c>
      <c r="B29" s="29"/>
      <c r="C29" s="29"/>
      <c r="D29" s="29"/>
      <c r="E29" s="29"/>
      <c r="F29" s="29"/>
      <c r="G29" s="17" t="s">
        <v>61</v>
      </c>
      <c r="H29" s="17" t="s">
        <v>67</v>
      </c>
      <c r="I29" s="18">
        <f>34400</f>
        <v>34400</v>
      </c>
      <c r="J29" s="30">
        <f>33760</f>
        <v>33760</v>
      </c>
      <c r="K29" s="30"/>
      <c r="L29" s="30"/>
      <c r="M29" s="30"/>
      <c r="N29" s="53">
        <f>640</f>
        <v>640</v>
      </c>
      <c r="O29" s="53"/>
    </row>
    <row r="30" spans="1:15" s="1" customFormat="1" ht="14.1" customHeight="1" x14ac:dyDescent="0.2">
      <c r="A30" s="29" t="s">
        <v>68</v>
      </c>
      <c r="B30" s="29"/>
      <c r="C30" s="29"/>
      <c r="D30" s="29"/>
      <c r="E30" s="29"/>
      <c r="F30" s="29"/>
      <c r="G30" s="17" t="s">
        <v>61</v>
      </c>
      <c r="H30" s="17" t="s">
        <v>69</v>
      </c>
      <c r="I30" s="18">
        <f>231501</f>
        <v>231501</v>
      </c>
      <c r="J30" s="30">
        <f>212704.36</f>
        <v>212704.36</v>
      </c>
      <c r="K30" s="30"/>
      <c r="L30" s="30"/>
      <c r="M30" s="30"/>
      <c r="N30" s="53">
        <f>18796.64</f>
        <v>18796.64</v>
      </c>
      <c r="O30" s="53"/>
    </row>
    <row r="31" spans="1:15" s="1" customFormat="1" ht="14.1" customHeight="1" x14ac:dyDescent="0.2">
      <c r="A31" s="29" t="s">
        <v>70</v>
      </c>
      <c r="B31" s="29"/>
      <c r="C31" s="29"/>
      <c r="D31" s="29"/>
      <c r="E31" s="29"/>
      <c r="F31" s="29"/>
      <c r="G31" s="17" t="s">
        <v>61</v>
      </c>
      <c r="H31" s="17" t="s">
        <v>71</v>
      </c>
      <c r="I31" s="18">
        <f>15000</f>
        <v>15000</v>
      </c>
      <c r="J31" s="36" t="s">
        <v>39</v>
      </c>
      <c r="K31" s="36"/>
      <c r="L31" s="36"/>
      <c r="M31" s="36"/>
      <c r="N31" s="53">
        <f>15000</f>
        <v>15000</v>
      </c>
      <c r="O31" s="53"/>
    </row>
    <row r="32" spans="1:15" s="1" customFormat="1" ht="14.1" customHeight="1" x14ac:dyDescent="0.2">
      <c r="A32" s="29" t="s">
        <v>72</v>
      </c>
      <c r="B32" s="29"/>
      <c r="C32" s="29"/>
      <c r="D32" s="29"/>
      <c r="E32" s="29"/>
      <c r="F32" s="29"/>
      <c r="G32" s="17" t="s">
        <v>61</v>
      </c>
      <c r="H32" s="17" t="s">
        <v>73</v>
      </c>
      <c r="I32" s="18">
        <f>5801</f>
        <v>5801</v>
      </c>
      <c r="J32" s="30">
        <f>5801</f>
        <v>5801</v>
      </c>
      <c r="K32" s="30"/>
      <c r="L32" s="30"/>
      <c r="M32" s="30"/>
      <c r="N32" s="53">
        <f>0</f>
        <v>0</v>
      </c>
      <c r="O32" s="53"/>
    </row>
    <row r="33" spans="1:15" s="1" customFormat="1" ht="14.1" customHeight="1" x14ac:dyDescent="0.2">
      <c r="A33" s="29" t="s">
        <v>74</v>
      </c>
      <c r="B33" s="29"/>
      <c r="C33" s="29"/>
      <c r="D33" s="29"/>
      <c r="E33" s="29"/>
      <c r="F33" s="29"/>
      <c r="G33" s="17" t="s">
        <v>61</v>
      </c>
      <c r="H33" s="17" t="s">
        <v>75</v>
      </c>
      <c r="I33" s="18">
        <f>1000</f>
        <v>1000</v>
      </c>
      <c r="J33" s="36" t="s">
        <v>39</v>
      </c>
      <c r="K33" s="36"/>
      <c r="L33" s="36"/>
      <c r="M33" s="36"/>
      <c r="N33" s="53">
        <f>1000</f>
        <v>1000</v>
      </c>
      <c r="O33" s="53"/>
    </row>
    <row r="34" spans="1:15" s="1" customFormat="1" ht="24" customHeight="1" x14ac:dyDescent="0.2">
      <c r="A34" s="29" t="s">
        <v>66</v>
      </c>
      <c r="B34" s="29"/>
      <c r="C34" s="29"/>
      <c r="D34" s="29"/>
      <c r="E34" s="29"/>
      <c r="F34" s="29"/>
      <c r="G34" s="17" t="s">
        <v>61</v>
      </c>
      <c r="H34" s="17" t="s">
        <v>76</v>
      </c>
      <c r="I34" s="18">
        <f>111824</f>
        <v>111824</v>
      </c>
      <c r="J34" s="30">
        <f>111824</f>
        <v>111824</v>
      </c>
      <c r="K34" s="30"/>
      <c r="L34" s="30"/>
      <c r="M34" s="30"/>
      <c r="N34" s="53">
        <f t="shared" ref="N34:N39" si="0">0</f>
        <v>0</v>
      </c>
      <c r="O34" s="53"/>
    </row>
    <row r="35" spans="1:15" s="1" customFormat="1" ht="14.1" customHeight="1" x14ac:dyDescent="0.2">
      <c r="A35" s="29" t="s">
        <v>62</v>
      </c>
      <c r="B35" s="29"/>
      <c r="C35" s="29"/>
      <c r="D35" s="29"/>
      <c r="E35" s="29"/>
      <c r="F35" s="29"/>
      <c r="G35" s="17" t="s">
        <v>61</v>
      </c>
      <c r="H35" s="17" t="s">
        <v>77</v>
      </c>
      <c r="I35" s="18">
        <f>44479</f>
        <v>44479</v>
      </c>
      <c r="J35" s="30">
        <f>44479</f>
        <v>44479</v>
      </c>
      <c r="K35" s="30"/>
      <c r="L35" s="30"/>
      <c r="M35" s="30"/>
      <c r="N35" s="53">
        <f t="shared" si="0"/>
        <v>0</v>
      </c>
      <c r="O35" s="53"/>
    </row>
    <row r="36" spans="1:15" s="1" customFormat="1" ht="24" customHeight="1" x14ac:dyDescent="0.2">
      <c r="A36" s="29" t="s">
        <v>78</v>
      </c>
      <c r="B36" s="29"/>
      <c r="C36" s="29"/>
      <c r="D36" s="29"/>
      <c r="E36" s="29"/>
      <c r="F36" s="29"/>
      <c r="G36" s="17" t="s">
        <v>61</v>
      </c>
      <c r="H36" s="17" t="s">
        <v>79</v>
      </c>
      <c r="I36" s="18">
        <f>4459</f>
        <v>4459</v>
      </c>
      <c r="J36" s="30">
        <f>4459</f>
        <v>4459</v>
      </c>
      <c r="K36" s="30"/>
      <c r="L36" s="30"/>
      <c r="M36" s="30"/>
      <c r="N36" s="53">
        <f t="shared" si="0"/>
        <v>0</v>
      </c>
      <c r="O36" s="53"/>
    </row>
    <row r="37" spans="1:15" s="1" customFormat="1" ht="33.950000000000003" customHeight="1" x14ac:dyDescent="0.2">
      <c r="A37" s="29" t="s">
        <v>64</v>
      </c>
      <c r="B37" s="29"/>
      <c r="C37" s="29"/>
      <c r="D37" s="29"/>
      <c r="E37" s="29"/>
      <c r="F37" s="29"/>
      <c r="G37" s="17" t="s">
        <v>61</v>
      </c>
      <c r="H37" s="17" t="s">
        <v>80</v>
      </c>
      <c r="I37" s="18">
        <f>13433</f>
        <v>13433</v>
      </c>
      <c r="J37" s="30">
        <f>13433</f>
        <v>13433</v>
      </c>
      <c r="K37" s="30"/>
      <c r="L37" s="30"/>
      <c r="M37" s="30"/>
      <c r="N37" s="53">
        <f t="shared" si="0"/>
        <v>0</v>
      </c>
      <c r="O37" s="53"/>
    </row>
    <row r="38" spans="1:15" s="1" customFormat="1" ht="24" customHeight="1" x14ac:dyDescent="0.2">
      <c r="A38" s="29" t="s">
        <v>66</v>
      </c>
      <c r="B38" s="29"/>
      <c r="C38" s="29"/>
      <c r="D38" s="29"/>
      <c r="E38" s="29"/>
      <c r="F38" s="29"/>
      <c r="G38" s="17" t="s">
        <v>61</v>
      </c>
      <c r="H38" s="17" t="s">
        <v>81</v>
      </c>
      <c r="I38" s="18">
        <f>1380</f>
        <v>1380</v>
      </c>
      <c r="J38" s="30">
        <f>1380</f>
        <v>1380</v>
      </c>
      <c r="K38" s="30"/>
      <c r="L38" s="30"/>
      <c r="M38" s="30"/>
      <c r="N38" s="53">
        <f t="shared" si="0"/>
        <v>0</v>
      </c>
      <c r="O38" s="53"/>
    </row>
    <row r="39" spans="1:15" s="1" customFormat="1" ht="14.1" customHeight="1" x14ac:dyDescent="0.2">
      <c r="A39" s="29" t="s">
        <v>68</v>
      </c>
      <c r="B39" s="29"/>
      <c r="C39" s="29"/>
      <c r="D39" s="29"/>
      <c r="E39" s="29"/>
      <c r="F39" s="29"/>
      <c r="G39" s="17" t="s">
        <v>61</v>
      </c>
      <c r="H39" s="17" t="s">
        <v>82</v>
      </c>
      <c r="I39" s="18">
        <f>5690</f>
        <v>5690</v>
      </c>
      <c r="J39" s="30">
        <f>5690</f>
        <v>5690</v>
      </c>
      <c r="K39" s="30"/>
      <c r="L39" s="30"/>
      <c r="M39" s="30"/>
      <c r="N39" s="53">
        <f t="shared" si="0"/>
        <v>0</v>
      </c>
      <c r="O39" s="53"/>
    </row>
    <row r="40" spans="1:15" s="1" customFormat="1" ht="14.1" customHeight="1" x14ac:dyDescent="0.2">
      <c r="A40" s="29" t="s">
        <v>68</v>
      </c>
      <c r="B40" s="29"/>
      <c r="C40" s="29"/>
      <c r="D40" s="29"/>
      <c r="E40" s="29"/>
      <c r="F40" s="29"/>
      <c r="G40" s="17" t="s">
        <v>61</v>
      </c>
      <c r="H40" s="17" t="s">
        <v>83</v>
      </c>
      <c r="I40" s="18">
        <f>261000</f>
        <v>261000</v>
      </c>
      <c r="J40" s="30">
        <f>52261.49</f>
        <v>52261.49</v>
      </c>
      <c r="K40" s="30"/>
      <c r="L40" s="30"/>
      <c r="M40" s="30"/>
      <c r="N40" s="53">
        <f>208738.51</f>
        <v>208738.51</v>
      </c>
      <c r="O40" s="53"/>
    </row>
    <row r="41" spans="1:15" s="1" customFormat="1" ht="14.1" customHeight="1" x14ac:dyDescent="0.2">
      <c r="A41" s="29" t="s">
        <v>68</v>
      </c>
      <c r="B41" s="29"/>
      <c r="C41" s="29"/>
      <c r="D41" s="29"/>
      <c r="E41" s="29"/>
      <c r="F41" s="29"/>
      <c r="G41" s="17" t="s">
        <v>61</v>
      </c>
      <c r="H41" s="17" t="s">
        <v>84</v>
      </c>
      <c r="I41" s="18">
        <f>452000</f>
        <v>452000</v>
      </c>
      <c r="J41" s="30">
        <f>452000</f>
        <v>452000</v>
      </c>
      <c r="K41" s="30"/>
      <c r="L41" s="30"/>
      <c r="M41" s="30"/>
      <c r="N41" s="53">
        <f>0</f>
        <v>0</v>
      </c>
      <c r="O41" s="53"/>
    </row>
    <row r="42" spans="1:15" s="1" customFormat="1" ht="14.1" customHeight="1" x14ac:dyDescent="0.2">
      <c r="A42" s="29" t="s">
        <v>85</v>
      </c>
      <c r="B42" s="29"/>
      <c r="C42" s="29"/>
      <c r="D42" s="29"/>
      <c r="E42" s="29"/>
      <c r="F42" s="29"/>
      <c r="G42" s="17" t="s">
        <v>61</v>
      </c>
      <c r="H42" s="17" t="s">
        <v>86</v>
      </c>
      <c r="I42" s="18">
        <f>3843021</f>
        <v>3843021</v>
      </c>
      <c r="J42" s="30">
        <f>3742221</f>
        <v>3742221</v>
      </c>
      <c r="K42" s="30"/>
      <c r="L42" s="30"/>
      <c r="M42" s="30"/>
      <c r="N42" s="53">
        <f>100800</f>
        <v>100800</v>
      </c>
      <c r="O42" s="53"/>
    </row>
    <row r="43" spans="1:15" s="1" customFormat="1" ht="15" customHeight="1" x14ac:dyDescent="0.2">
      <c r="A43" s="54" t="s">
        <v>87</v>
      </c>
      <c r="B43" s="54"/>
      <c r="C43" s="54"/>
      <c r="D43" s="54"/>
      <c r="E43" s="54"/>
      <c r="F43" s="54"/>
      <c r="G43" s="19" t="s">
        <v>88</v>
      </c>
      <c r="H43" s="19" t="s">
        <v>38</v>
      </c>
      <c r="I43" s="20">
        <f>0</f>
        <v>0</v>
      </c>
      <c r="J43" s="55">
        <f>358862.3</f>
        <v>358862.3</v>
      </c>
      <c r="K43" s="55"/>
      <c r="L43" s="55"/>
      <c r="M43" s="55"/>
      <c r="N43" s="56" t="s">
        <v>38</v>
      </c>
      <c r="O43" s="56"/>
    </row>
    <row r="44" spans="1:15" s="1" customFormat="1" ht="14.1" customHeight="1" x14ac:dyDescent="0.2">
      <c r="A44" s="33" t="s">
        <v>18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s="1" customFormat="1" ht="14.1" customHeight="1" x14ac:dyDescent="0.2">
      <c r="A45" s="46" t="s">
        <v>89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s="1" customFormat="1" ht="45.95" customHeight="1" x14ac:dyDescent="0.2">
      <c r="A46" s="47" t="s">
        <v>24</v>
      </c>
      <c r="B46" s="47"/>
      <c r="C46" s="47"/>
      <c r="D46" s="47"/>
      <c r="E46" s="47"/>
      <c r="F46" s="47"/>
      <c r="G46" s="8" t="s">
        <v>25</v>
      </c>
      <c r="H46" s="8" t="s">
        <v>90</v>
      </c>
      <c r="I46" s="9" t="s">
        <v>27</v>
      </c>
      <c r="J46" s="48" t="s">
        <v>28</v>
      </c>
      <c r="K46" s="48"/>
      <c r="L46" s="48"/>
      <c r="M46" s="48"/>
      <c r="N46" s="49" t="s">
        <v>29</v>
      </c>
      <c r="O46" s="49"/>
    </row>
    <row r="47" spans="1:15" s="1" customFormat="1" ht="12.95" customHeight="1" x14ac:dyDescent="0.2">
      <c r="A47" s="50" t="s">
        <v>30</v>
      </c>
      <c r="B47" s="50"/>
      <c r="C47" s="50"/>
      <c r="D47" s="50"/>
      <c r="E47" s="50"/>
      <c r="F47" s="50"/>
      <c r="G47" s="10" t="s">
        <v>31</v>
      </c>
      <c r="H47" s="10" t="s">
        <v>32</v>
      </c>
      <c r="I47" s="11" t="s">
        <v>33</v>
      </c>
      <c r="J47" s="51" t="s">
        <v>34</v>
      </c>
      <c r="K47" s="51"/>
      <c r="L47" s="51"/>
      <c r="M47" s="51"/>
      <c r="N47" s="52" t="s">
        <v>35</v>
      </c>
      <c r="O47" s="52"/>
    </row>
    <row r="48" spans="1:15" s="1" customFormat="1" ht="14.1" customHeight="1" x14ac:dyDescent="0.2">
      <c r="A48" s="41" t="s">
        <v>91</v>
      </c>
      <c r="B48" s="41"/>
      <c r="C48" s="41"/>
      <c r="D48" s="41"/>
      <c r="E48" s="41"/>
      <c r="F48" s="41"/>
      <c r="G48" s="12" t="s">
        <v>92</v>
      </c>
      <c r="H48" s="12" t="s">
        <v>38</v>
      </c>
      <c r="I48" s="21">
        <f>0</f>
        <v>0</v>
      </c>
      <c r="J48" s="42">
        <f>-358862.3</f>
        <v>-358862.3</v>
      </c>
      <c r="K48" s="42"/>
      <c r="L48" s="42"/>
      <c r="M48" s="42"/>
      <c r="N48" s="43" t="s">
        <v>38</v>
      </c>
      <c r="O48" s="43"/>
    </row>
    <row r="49" spans="1:15" s="1" customFormat="1" ht="14.1" customHeight="1" x14ac:dyDescent="0.2">
      <c r="A49" s="44" t="s">
        <v>93</v>
      </c>
      <c r="B49" s="44"/>
      <c r="C49" s="44"/>
      <c r="D49" s="44"/>
      <c r="E49" s="44"/>
      <c r="F49" s="44"/>
      <c r="G49" s="22" t="s">
        <v>18</v>
      </c>
      <c r="H49" s="22" t="s">
        <v>18</v>
      </c>
      <c r="I49" s="23" t="s">
        <v>18</v>
      </c>
      <c r="J49" s="45" t="s">
        <v>18</v>
      </c>
      <c r="K49" s="45"/>
      <c r="L49" s="45"/>
      <c r="M49" s="45"/>
      <c r="N49" s="37" t="s">
        <v>18</v>
      </c>
      <c r="O49" s="37"/>
    </row>
    <row r="50" spans="1:15" s="1" customFormat="1" ht="14.1" customHeight="1" x14ac:dyDescent="0.2">
      <c r="A50" s="38" t="s">
        <v>94</v>
      </c>
      <c r="B50" s="38"/>
      <c r="C50" s="38"/>
      <c r="D50" s="38"/>
      <c r="E50" s="38"/>
      <c r="F50" s="38"/>
      <c r="G50" s="24" t="s">
        <v>95</v>
      </c>
      <c r="H50" s="14" t="s">
        <v>38</v>
      </c>
      <c r="I50" s="25" t="s">
        <v>39</v>
      </c>
      <c r="J50" s="39" t="s">
        <v>39</v>
      </c>
      <c r="K50" s="39"/>
      <c r="L50" s="39"/>
      <c r="M50" s="39"/>
      <c r="N50" s="40" t="s">
        <v>39</v>
      </c>
      <c r="O50" s="40"/>
    </row>
    <row r="51" spans="1:15" s="1" customFormat="1" ht="14.1" customHeight="1" x14ac:dyDescent="0.2">
      <c r="A51" s="29" t="s">
        <v>18</v>
      </c>
      <c r="B51" s="29"/>
      <c r="C51" s="29"/>
      <c r="D51" s="29"/>
      <c r="E51" s="29"/>
      <c r="F51" s="29"/>
      <c r="G51" s="17" t="s">
        <v>95</v>
      </c>
      <c r="H51" s="17" t="s">
        <v>18</v>
      </c>
      <c r="I51" s="26" t="s">
        <v>39</v>
      </c>
      <c r="J51" s="36" t="s">
        <v>39</v>
      </c>
      <c r="K51" s="36"/>
      <c r="L51" s="36"/>
      <c r="M51" s="36"/>
      <c r="N51" s="35" t="s">
        <v>39</v>
      </c>
      <c r="O51" s="35"/>
    </row>
    <row r="52" spans="1:15" s="1" customFormat="1" ht="14.1" customHeight="1" x14ac:dyDescent="0.2">
      <c r="A52" s="29" t="s">
        <v>96</v>
      </c>
      <c r="B52" s="29"/>
      <c r="C52" s="29"/>
      <c r="D52" s="29"/>
      <c r="E52" s="29"/>
      <c r="F52" s="29"/>
      <c r="G52" s="22" t="s">
        <v>97</v>
      </c>
      <c r="H52" s="22" t="s">
        <v>38</v>
      </c>
      <c r="I52" s="23" t="s">
        <v>39</v>
      </c>
      <c r="J52" s="36" t="s">
        <v>39</v>
      </c>
      <c r="K52" s="36"/>
      <c r="L52" s="36"/>
      <c r="M52" s="36"/>
      <c r="N52" s="37" t="s">
        <v>39</v>
      </c>
      <c r="O52" s="37"/>
    </row>
    <row r="53" spans="1:15" s="1" customFormat="1" ht="14.1" customHeight="1" x14ac:dyDescent="0.2">
      <c r="A53" s="29" t="s">
        <v>18</v>
      </c>
      <c r="B53" s="29"/>
      <c r="C53" s="29"/>
      <c r="D53" s="29"/>
      <c r="E53" s="29"/>
      <c r="F53" s="29"/>
      <c r="G53" s="17" t="s">
        <v>97</v>
      </c>
      <c r="H53" s="17" t="s">
        <v>18</v>
      </c>
      <c r="I53" s="26" t="s">
        <v>39</v>
      </c>
      <c r="J53" s="36" t="s">
        <v>39</v>
      </c>
      <c r="K53" s="36"/>
      <c r="L53" s="36"/>
      <c r="M53" s="36"/>
      <c r="N53" s="35" t="s">
        <v>39</v>
      </c>
      <c r="O53" s="35"/>
    </row>
    <row r="54" spans="1:15" s="1" customFormat="1" ht="14.1" customHeight="1" x14ac:dyDescent="0.2">
      <c r="A54" s="29" t="s">
        <v>98</v>
      </c>
      <c r="B54" s="29"/>
      <c r="C54" s="29"/>
      <c r="D54" s="29"/>
      <c r="E54" s="29"/>
      <c r="F54" s="29"/>
      <c r="G54" s="17" t="s">
        <v>99</v>
      </c>
      <c r="H54" s="17" t="s">
        <v>100</v>
      </c>
      <c r="I54" s="27">
        <f>0</f>
        <v>0</v>
      </c>
      <c r="J54" s="30">
        <f>-358862.3</f>
        <v>-358862.3</v>
      </c>
      <c r="K54" s="30"/>
      <c r="L54" s="30"/>
      <c r="M54" s="30"/>
      <c r="N54" s="35" t="s">
        <v>39</v>
      </c>
      <c r="O54" s="35"/>
    </row>
    <row r="55" spans="1:15" s="1" customFormat="1" ht="14.1" customHeight="1" x14ac:dyDescent="0.2">
      <c r="A55" s="29" t="s">
        <v>101</v>
      </c>
      <c r="B55" s="29"/>
      <c r="C55" s="29"/>
      <c r="D55" s="29"/>
      <c r="E55" s="29"/>
      <c r="F55" s="29"/>
      <c r="G55" s="17" t="s">
        <v>102</v>
      </c>
      <c r="H55" s="17" t="s">
        <v>103</v>
      </c>
      <c r="I55" s="27">
        <f>-7296935</f>
        <v>-7296935</v>
      </c>
      <c r="J55" s="30">
        <f>-7310822.15</f>
        <v>-7310822.1500000004</v>
      </c>
      <c r="K55" s="30"/>
      <c r="L55" s="30"/>
      <c r="M55" s="30"/>
      <c r="N55" s="31" t="s">
        <v>38</v>
      </c>
      <c r="O55" s="31"/>
    </row>
    <row r="56" spans="1:15" s="1" customFormat="1" ht="14.1" customHeight="1" x14ac:dyDescent="0.2">
      <c r="A56" s="29" t="s">
        <v>104</v>
      </c>
      <c r="B56" s="29"/>
      <c r="C56" s="29"/>
      <c r="D56" s="29"/>
      <c r="E56" s="29"/>
      <c r="F56" s="29"/>
      <c r="G56" s="17" t="s">
        <v>105</v>
      </c>
      <c r="H56" s="17" t="s">
        <v>106</v>
      </c>
      <c r="I56" s="27">
        <f>7296935</f>
        <v>7296935</v>
      </c>
      <c r="J56" s="30">
        <f>6951959.85</f>
        <v>6951959.8499999996</v>
      </c>
      <c r="K56" s="30"/>
      <c r="L56" s="30"/>
      <c r="M56" s="30"/>
      <c r="N56" s="31" t="s">
        <v>38</v>
      </c>
      <c r="O56" s="31"/>
    </row>
    <row r="57" spans="1:15" s="1" customFormat="1" ht="14.1" customHeight="1" x14ac:dyDescent="0.2">
      <c r="A57" s="32" t="s">
        <v>18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1" customFormat="1" ht="15.95" customHeight="1" x14ac:dyDescent="0.2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s="1" customFormat="1" ht="14.1" customHeight="1" x14ac:dyDescent="0.2">
      <c r="A59" s="34" t="s">
        <v>107</v>
      </c>
      <c r="B59" s="34"/>
      <c r="C59" s="34"/>
      <c r="D59" s="34"/>
      <c r="E59" s="34"/>
      <c r="F59" s="33" t="s">
        <v>18</v>
      </c>
      <c r="G59" s="33"/>
      <c r="H59" s="33"/>
      <c r="I59" s="33"/>
      <c r="J59" s="33"/>
      <c r="K59" s="33"/>
      <c r="L59" s="33"/>
      <c r="M59" s="33"/>
      <c r="N59" s="33"/>
      <c r="O59" s="33"/>
    </row>
    <row r="60" spans="1:15" s="1" customFormat="1" ht="14.1" customHeight="1" x14ac:dyDescent="0.2">
      <c r="A60" s="28" t="s">
        <v>108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</sheetData>
  <mergeCells count="154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O22"/>
    <mergeCell ref="A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O44"/>
    <mergeCell ref="A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60:O60"/>
    <mergeCell ref="A56:F56"/>
    <mergeCell ref="J56:M56"/>
    <mergeCell ref="N56:O56"/>
    <mergeCell ref="A57:O57"/>
    <mergeCell ref="A58:O58"/>
    <mergeCell ref="A59:E59"/>
    <mergeCell ref="F59:O59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2" max="16383" man="1"/>
    <brk id="44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</cp:lastModifiedBy>
  <dcterms:created xsi:type="dcterms:W3CDTF">2021-03-16T09:32:14Z</dcterms:created>
  <dcterms:modified xsi:type="dcterms:W3CDTF">2021-03-16T09:33:40Z</dcterms:modified>
</cp:coreProperties>
</file>